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kashi\Documents\バイリンガル\2018企画\"/>
    </mc:Choice>
  </mc:AlternateContent>
  <bookViews>
    <workbookView xWindow="-15" yWindow="-15" windowWidth="20730" windowHeight="11760" tabRatio="633"/>
  </bookViews>
  <sheets>
    <sheet name="16-12 BlackScholes" sheetId="49" r:id="rId1"/>
  </sheets>
  <definedNames>
    <definedName name="help" hidden="1">{"EVA",#N/A,FALSE,"SMT2";#N/A,#N/A,FALSE,"Summary";#N/A,#N/A,FALSE,"Graphs";#N/A,#N/A,FALSE,"4 Panel"}</definedName>
    <definedName name="help2" hidden="1">{#N/A,#N/A,FALSE,"Full";#N/A,#N/A,FALSE,"Half";#N/A,#N/A,FALSE,"Op Expenses";#N/A,#N/A,FALSE,"Cap Charge";#N/A,#N/A,FALSE,"Cost C";#N/A,#N/A,FALSE,"PP&amp;E";#N/A,#N/A,FALSE,"R&amp;D"}</definedName>
    <definedName name="wrn.Book." hidden="1">{"EVA",#N/A,FALSE,"SMT2";#N/A,#N/A,FALSE,"Summary";#N/A,#N/A,FALSE,"Graphs";#N/A,#N/A,FALSE,"4 Panel"}</definedName>
    <definedName name="wrn.Complete." hidden="1">{#N/A,#N/A,FALSE,"SMT1";#N/A,#N/A,FALSE,"SMT2";#N/A,#N/A,FALSE,"Summary";#N/A,#N/A,FALSE,"Graphs";#N/A,#N/A,FALSE,"4 Panel"}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マッチングデータ">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49" l="1"/>
  <c r="E13" i="49" s="1"/>
  <c r="E12" i="49" l="1"/>
  <c r="E14" i="49" s="1"/>
  <c r="E15" i="49" s="1"/>
  <c r="E16" i="49" s="1"/>
  <c r="E2" i="49" l="1"/>
  <c r="E3" i="49" s="1"/>
  <c r="E5" i="49" s="1"/>
  <c r="E4" i="49" l="1"/>
  <c r="E6" i="49" s="1"/>
  <c r="E7" i="49" s="1"/>
</calcChain>
</file>

<file path=xl/sharedStrings.xml><?xml version="1.0" encoding="utf-8"?>
<sst xmlns="http://schemas.openxmlformats.org/spreadsheetml/2006/main" count="34" uniqueCount="25">
  <si>
    <t>INPUTS</t>
  </si>
  <si>
    <t>OUTPUTS</t>
  </si>
  <si>
    <t>Standard deviation (annual)</t>
  </si>
  <si>
    <t xml:space="preserve"> </t>
  </si>
  <si>
    <t>d1</t>
  </si>
  <si>
    <t>Maturity (in years)</t>
  </si>
  <si>
    <t>d2</t>
  </si>
  <si>
    <t>Risk-free rate (annual)</t>
  </si>
  <si>
    <t>N(d1)</t>
  </si>
  <si>
    <t>Stock Price</t>
  </si>
  <si>
    <t>N(d2)</t>
  </si>
  <si>
    <t>Exercise price</t>
  </si>
  <si>
    <t>Dividend yield (annual)</t>
  </si>
  <si>
    <r>
      <rPr>
        <sz val="11"/>
        <rFont val="ＭＳ Ｐゴシック"/>
        <family val="3"/>
        <charset val="128"/>
      </rPr>
      <t>満期までの期間（年）</t>
    </r>
    <rPh sb="0" eb="2">
      <t>マンキ</t>
    </rPh>
    <rPh sb="5" eb="7">
      <t>キカン</t>
    </rPh>
    <rPh sb="8" eb="9">
      <t>ネン</t>
    </rPh>
    <phoneticPr fontId="5"/>
  </si>
  <si>
    <r>
      <rPr>
        <sz val="11"/>
        <rFont val="ＭＳ Ｐゴシック"/>
        <family val="3"/>
        <charset val="128"/>
      </rPr>
      <t>原資産価格（株価）</t>
    </r>
    <rPh sb="0" eb="5">
      <t>ゲンシサンカカク</t>
    </rPh>
    <rPh sb="6" eb="8">
      <t>カブカ</t>
    </rPh>
    <phoneticPr fontId="5"/>
  </si>
  <si>
    <r>
      <rPr>
        <sz val="11"/>
        <rFont val="ＭＳ Ｐゴシック"/>
        <family val="3"/>
        <charset val="128"/>
      </rPr>
      <t>行使価格</t>
    </r>
    <rPh sb="0" eb="2">
      <t>コウシ</t>
    </rPh>
    <rPh sb="2" eb="4">
      <t>カカク</t>
    </rPh>
    <phoneticPr fontId="5"/>
  </si>
  <si>
    <r>
      <rPr>
        <sz val="11"/>
        <rFont val="ＭＳ Ｐゴシック"/>
        <family val="3"/>
        <charset val="128"/>
      </rPr>
      <t>配当利回り（年率）</t>
    </r>
    <rPh sb="0" eb="2">
      <t>ハイトウ</t>
    </rPh>
    <rPh sb="2" eb="4">
      <t>リマワ</t>
    </rPh>
    <rPh sb="6" eb="8">
      <t>ネンリツ</t>
    </rPh>
    <phoneticPr fontId="5"/>
  </si>
  <si>
    <t>Call Option Value</t>
    <phoneticPr fontId="16" type="noConversion"/>
  </si>
  <si>
    <r>
      <rPr>
        <sz val="11"/>
        <rFont val="ＭＳ Ｐゴシック"/>
        <family val="3"/>
        <charset val="128"/>
      </rPr>
      <t>入力項目</t>
    </r>
    <rPh sb="0" eb="2">
      <t>ﾆｭｳﾘｮｸ</t>
    </rPh>
    <rPh sb="2" eb="4">
      <t>ｺｳﾓｸ</t>
    </rPh>
    <phoneticPr fontId="16" type="noConversion"/>
  </si>
  <si>
    <r>
      <rPr>
        <sz val="11"/>
        <rFont val="ＭＳ Ｐゴシック"/>
        <family val="3"/>
        <charset val="128"/>
      </rPr>
      <t>計算結果</t>
    </r>
    <rPh sb="0" eb="2">
      <t>ｹｲｻﾝ</t>
    </rPh>
    <rPh sb="2" eb="4">
      <t>ｹｯｶ</t>
    </rPh>
    <phoneticPr fontId="16" type="noConversion"/>
  </si>
  <si>
    <r>
      <rPr>
        <b/>
        <sz val="11"/>
        <color theme="4"/>
        <rFont val="ＭＳ Ｐゴシック"/>
        <family val="3"/>
        <charset val="128"/>
      </rPr>
      <t>プットオプションの価値</t>
    </r>
    <rPh sb="9" eb="11">
      <t>ｶﾁ</t>
    </rPh>
    <phoneticPr fontId="16" type="noConversion"/>
  </si>
  <si>
    <t>Put Option Value</t>
    <phoneticPr fontId="16" type="noConversion"/>
  </si>
  <si>
    <t>リスクフリー・レート（年率）</t>
    <rPh sb="11" eb="13">
      <t>ネンリツ</t>
    </rPh>
    <phoneticPr fontId="5"/>
  </si>
  <si>
    <t>原資産価格の変動性（標準偏差（年率）)</t>
    <rPh sb="0" eb="5">
      <t>ゲンシサンカカク</t>
    </rPh>
    <rPh sb="6" eb="9">
      <t>ヘンドウセイ</t>
    </rPh>
    <rPh sb="10" eb="12">
      <t>ヒョウジュン</t>
    </rPh>
    <rPh sb="12" eb="14">
      <t>ヘンサ</t>
    </rPh>
    <rPh sb="15" eb="17">
      <t>ネンリツ</t>
    </rPh>
    <phoneticPr fontId="5"/>
  </si>
  <si>
    <t>コールオプションの価値</t>
    <rPh sb="9" eb="11">
      <t>ｶﾁ</t>
    </rPh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</si>
</sst>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(* #,##0.00_);_(* \(#,##0.00\);_(* &quot;-&quot;??_);_(@_)"/>
    <numFmt numFmtId="187" formatCode="0.0000"/>
  </numFmts>
  <fonts count="2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i/>
      <sz val="10"/>
      <name val="Helv"/>
      <family val="2"/>
    </font>
    <font>
      <sz val="10"/>
      <name val="ＭＳ ゴシック"/>
      <family val="3"/>
      <charset val="128"/>
    </font>
    <font>
      <sz val="9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u/>
      <sz val="11"/>
      <name val="Arial"/>
      <family val="2"/>
    </font>
    <font>
      <b/>
      <sz val="11"/>
      <color theme="4"/>
      <name val="Arial"/>
      <family val="2"/>
    </font>
    <font>
      <b/>
      <sz val="11"/>
      <color theme="4"/>
      <name val="ＭＳ Ｐゴシック"/>
      <family val="3"/>
      <charset val="128"/>
    </font>
    <font>
      <sz val="11"/>
      <color theme="0" tint="-0.3499862666707357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>
      <alignment vertical="center"/>
    </xf>
    <xf numFmtId="0" fontId="10" fillId="0" borderId="1"/>
    <xf numFmtId="9" fontId="6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4" fillId="0" borderId="0"/>
    <xf numFmtId="0" fontId="4" fillId="0" borderId="0">
      <alignment vertical="center"/>
    </xf>
    <xf numFmtId="0" fontId="9" fillId="0" borderId="0"/>
    <xf numFmtId="0" fontId="12" fillId="0" borderId="0">
      <protection locked="0"/>
    </xf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2" fillId="0" borderId="0"/>
    <xf numFmtId="176" fontId="2" fillId="0" borderId="0" applyFont="0" applyFill="0" applyBorder="0" applyAlignment="0" applyProtection="0"/>
    <xf numFmtId="0" fontId="15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7" fillId="0" borderId="0" xfId="10" applyFont="1"/>
    <xf numFmtId="0" fontId="17" fillId="0" borderId="0" xfId="10" applyFont="1"/>
    <xf numFmtId="187" fontId="7" fillId="0" borderId="0" xfId="10" applyNumberFormat="1" applyFont="1"/>
    <xf numFmtId="0" fontId="7" fillId="0" borderId="3" xfId="10" applyFont="1" applyBorder="1"/>
    <xf numFmtId="0" fontId="0" fillId="0" borderId="3" xfId="10" applyFont="1" applyBorder="1"/>
    <xf numFmtId="0" fontId="7" fillId="2" borderId="3" xfId="10" applyFont="1" applyFill="1" applyBorder="1"/>
    <xf numFmtId="187" fontId="7" fillId="2" borderId="3" xfId="10" applyNumberFormat="1" applyFont="1" applyFill="1" applyBorder="1"/>
    <xf numFmtId="0" fontId="18" fillId="0" borderId="0" xfId="10" applyFont="1"/>
    <xf numFmtId="187" fontId="18" fillId="0" borderId="3" xfId="10" applyNumberFormat="1" applyFont="1" applyBorder="1"/>
    <xf numFmtId="0" fontId="20" fillId="0" borderId="0" xfId="10" applyFont="1"/>
    <xf numFmtId="187" fontId="20" fillId="0" borderId="0" xfId="10" applyNumberFormat="1" applyFont="1"/>
    <xf numFmtId="0" fontId="19" fillId="0" borderId="0" xfId="10" applyFont="1"/>
    <xf numFmtId="0" fontId="7" fillId="0" borderId="2" xfId="10" applyFont="1" applyBorder="1" applyAlignment="1">
      <alignment horizontal="center"/>
    </xf>
    <xf numFmtId="0" fontId="7" fillId="0" borderId="0" xfId="10" applyFont="1" applyAlignment="1">
      <alignment horizontal="center"/>
    </xf>
  </cellXfs>
  <cellStyles count="29">
    <cellStyle name="Comma [0] 2" xfId="20"/>
    <cellStyle name="Comma [0] 3" xfId="25"/>
    <cellStyle name="Comma 2" xfId="19"/>
    <cellStyle name="Comma 3" xfId="22"/>
    <cellStyle name="Normal 2" xfId="18"/>
    <cellStyle name="Normal 3" xfId="21"/>
    <cellStyle name="Normal 4" xfId="23"/>
    <cellStyle name="Normal 5" xfId="27"/>
    <cellStyle name="Notes" xfId="1"/>
    <cellStyle name="Percent 2" xfId="26"/>
    <cellStyle name="パーセント 2" xfId="2"/>
    <cellStyle name="パーセント 3" xfId="3"/>
    <cellStyle name="パーセント 4" xfId="17"/>
    <cellStyle name="桁区切り 2" xfId="4"/>
    <cellStyle name="桁区切り 2 2" xfId="24"/>
    <cellStyle name="桁区切り 3" xfId="15"/>
    <cellStyle name="標準" xfId="0" builtinId="0"/>
    <cellStyle name="標準 10" xfId="13"/>
    <cellStyle name="標準 11" xfId="14"/>
    <cellStyle name="標準 12" xfId="28"/>
    <cellStyle name="標準 2" xfId="5"/>
    <cellStyle name="標準 2 2" xfId="16"/>
    <cellStyle name="標準 3" xfId="6"/>
    <cellStyle name="標準 4" xfId="7"/>
    <cellStyle name="標準 5" xfId="8"/>
    <cellStyle name="標準 6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colors>
    <mruColors>
      <color rgb="FFFFFF99"/>
      <color rgb="FFCCFF33"/>
      <color rgb="FFCC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tabSelected="1" workbookViewId="0">
      <selection activeCell="E28" sqref="E28"/>
    </sheetView>
  </sheetViews>
  <sheetFormatPr defaultRowHeight="13.5"/>
  <cols>
    <col min="1" max="1" width="35.75" bestFit="1" customWidth="1"/>
    <col min="3" max="3" width="4.625" customWidth="1"/>
    <col min="4" max="4" width="22.75" bestFit="1" customWidth="1"/>
  </cols>
  <sheetData>
    <row r="1" spans="1:6" ht="14.25">
      <c r="A1" s="14" t="s">
        <v>0</v>
      </c>
      <c r="B1" s="14"/>
      <c r="C1" s="2"/>
      <c r="D1" s="13" t="s">
        <v>1</v>
      </c>
      <c r="E1" s="13"/>
      <c r="F1" s="3"/>
    </row>
    <row r="2" spans="1:6" ht="14.25">
      <c r="A2" s="4" t="s">
        <v>9</v>
      </c>
      <c r="B2" s="6">
        <v>200</v>
      </c>
      <c r="C2" s="1" t="s">
        <v>3</v>
      </c>
      <c r="D2" s="10" t="s">
        <v>4</v>
      </c>
      <c r="E2" s="11">
        <f>(LN(B2/B3)+(B6-B7+0.5*B4^2)*B5)/(B4*SQRT(B5))</f>
        <v>0.81073677105217568</v>
      </c>
      <c r="F2" s="3"/>
    </row>
    <row r="3" spans="1:6" ht="14.25">
      <c r="A3" s="4" t="s">
        <v>11</v>
      </c>
      <c r="B3" s="6">
        <v>180</v>
      </c>
      <c r="C3" s="1"/>
      <c r="D3" s="10" t="s">
        <v>6</v>
      </c>
      <c r="E3" s="11">
        <f>E2-B4*SQRT(B5)</f>
        <v>0.66073677105217565</v>
      </c>
      <c r="F3" s="3"/>
    </row>
    <row r="4" spans="1:6" ht="14.25">
      <c r="A4" s="4" t="s">
        <v>2</v>
      </c>
      <c r="B4" s="7">
        <v>0.3</v>
      </c>
      <c r="C4" s="1"/>
      <c r="D4" s="10" t="s">
        <v>8</v>
      </c>
      <c r="E4" s="11">
        <f>NORMSDIST(E2)</f>
        <v>0.79124157402928863</v>
      </c>
      <c r="F4" s="3"/>
    </row>
    <row r="5" spans="1:6" ht="14.25">
      <c r="A5" s="4" t="s">
        <v>5</v>
      </c>
      <c r="B5" s="6">
        <v>0.25</v>
      </c>
      <c r="C5" s="1" t="s">
        <v>3</v>
      </c>
      <c r="D5" s="10" t="s">
        <v>10</v>
      </c>
      <c r="E5" s="11">
        <f>NORMSDIST(E3)</f>
        <v>0.74560943100115662</v>
      </c>
      <c r="F5" s="3"/>
    </row>
    <row r="6" spans="1:6" ht="15">
      <c r="A6" s="4" t="s">
        <v>7</v>
      </c>
      <c r="B6" s="6">
        <v>0.03</v>
      </c>
      <c r="C6" s="1"/>
      <c r="D6" s="8" t="s">
        <v>17</v>
      </c>
      <c r="E6" s="9">
        <f>B2*EXP(-B7*B5)*E4-B3*EXP(-B6*B5)*E5</f>
        <v>24.646298055830414</v>
      </c>
      <c r="F6" s="3"/>
    </row>
    <row r="7" spans="1:6" ht="15">
      <c r="A7" s="4" t="s">
        <v>12</v>
      </c>
      <c r="B7" s="6">
        <v>0.01</v>
      </c>
      <c r="C7" s="1" t="s">
        <v>3</v>
      </c>
      <c r="D7" s="8" t="s">
        <v>21</v>
      </c>
      <c r="E7" s="9">
        <f>E6-B2*EXP(-B7*B5)+B3*EXP(-B6*B5)</f>
        <v>3.800723443783312</v>
      </c>
      <c r="F7" s="3"/>
    </row>
    <row r="8" spans="1:6" ht="14.25">
      <c r="C8" s="1"/>
      <c r="D8" s="1"/>
      <c r="E8" s="3"/>
      <c r="F8" s="3"/>
    </row>
    <row r="9" spans="1:6" ht="14.25">
      <c r="C9" s="1"/>
      <c r="D9" s="1"/>
      <c r="E9" s="3"/>
      <c r="F9" s="3"/>
    </row>
    <row r="10" spans="1:6" ht="14.25">
      <c r="A10" s="13" t="s">
        <v>18</v>
      </c>
      <c r="B10" s="13"/>
      <c r="C10" s="1"/>
      <c r="D10" s="13" t="s">
        <v>19</v>
      </c>
      <c r="E10" s="13"/>
      <c r="F10" s="3"/>
    </row>
    <row r="11" spans="1:6" ht="14.25">
      <c r="A11" s="4" t="s">
        <v>14</v>
      </c>
      <c r="B11" s="6">
        <v>200</v>
      </c>
      <c r="C11" s="1" t="s">
        <v>3</v>
      </c>
      <c r="D11" s="10" t="s">
        <v>4</v>
      </c>
      <c r="E11" s="11">
        <f>(LN(B11/B12)+(B15-B16+0.5*B13^2)*B14)/(B13*B14^(1/2))</f>
        <v>0.81073677105217568</v>
      </c>
      <c r="F11" s="3"/>
    </row>
    <row r="12" spans="1:6" ht="14.25">
      <c r="A12" s="4" t="s">
        <v>15</v>
      </c>
      <c r="B12" s="6">
        <v>180</v>
      </c>
      <c r="C12" s="1"/>
      <c r="D12" s="10" t="s">
        <v>6</v>
      </c>
      <c r="E12" s="11">
        <f>E11-B13*B14^(1/2)</f>
        <v>0.66073677105217565</v>
      </c>
      <c r="F12" s="3"/>
    </row>
    <row r="13" spans="1:6" ht="14.25">
      <c r="A13" s="5" t="s">
        <v>23</v>
      </c>
      <c r="B13" s="7">
        <v>0.3</v>
      </c>
      <c r="C13" s="1"/>
      <c r="D13" s="10" t="s">
        <v>8</v>
      </c>
      <c r="E13" s="11">
        <f>NORMSDIST(E11)</f>
        <v>0.79124157402928863</v>
      </c>
      <c r="F13" s="3"/>
    </row>
    <row r="14" spans="1:6" ht="14.25">
      <c r="A14" s="4" t="s">
        <v>13</v>
      </c>
      <c r="B14" s="6">
        <v>0.25</v>
      </c>
      <c r="C14" s="1" t="s">
        <v>3</v>
      </c>
      <c r="D14" s="10" t="s">
        <v>10</v>
      </c>
      <c r="E14" s="11">
        <f>NORMSDIST(E12)</f>
        <v>0.74560943100115662</v>
      </c>
      <c r="F14" s="3"/>
    </row>
    <row r="15" spans="1:6" ht="15">
      <c r="A15" s="5" t="s">
        <v>22</v>
      </c>
      <c r="B15" s="6">
        <v>0.03</v>
      </c>
      <c r="C15" s="1"/>
      <c r="D15" s="12" t="s">
        <v>24</v>
      </c>
      <c r="E15" s="9">
        <f>B11*EXP(-B16*B14)*E13-B12*EXP(-B15*B14)*E14</f>
        <v>24.646298055830414</v>
      </c>
      <c r="F15" s="3"/>
    </row>
    <row r="16" spans="1:6" ht="15">
      <c r="A16" s="4" t="s">
        <v>16</v>
      </c>
      <c r="B16" s="6">
        <v>0.01</v>
      </c>
      <c r="C16" s="1" t="s">
        <v>3</v>
      </c>
      <c r="D16" s="8" t="s">
        <v>20</v>
      </c>
      <c r="E16" s="9">
        <f>E15-B11*EXP(-B16*B14)+B12*EXP(-B15*B14)</f>
        <v>3.800723443783312</v>
      </c>
      <c r="F16" s="3"/>
    </row>
  </sheetData>
  <mergeCells count="4">
    <mergeCell ref="A10:B10"/>
    <mergeCell ref="D10:E10"/>
    <mergeCell ref="A1:B1"/>
    <mergeCell ref="D1:E1"/>
  </mergeCells>
  <phoneticPr fontId="5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5E75C46-AEC0-425B-B683-182C0B75FCD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16-12 BlackScholes</vt:lpstr>
    </vt:vector>
  </TitlesOfParts>
  <Company>株式会社リクルートマネジメントソリューションズ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本合　暁詩</dc:creator>
  <cp:lastModifiedBy>akashi</cp:lastModifiedBy>
  <dcterms:created xsi:type="dcterms:W3CDTF">2013-04-11T05:56:07Z</dcterms:created>
  <dcterms:modified xsi:type="dcterms:W3CDTF">2019-02-03T03:57:35Z</dcterms:modified>
</cp:coreProperties>
</file>